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рідкі нечистоти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<sst xmlns="http://schemas.openxmlformats.org/spreadsheetml/2006/main" count="53" uniqueCount="51">
  <si>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Середня довжина маршруту, км</t>
  </si>
  <si>
    <t>Норма витрат дизельного палива на наповнення або злив 1 цистерни становить 1л</t>
  </si>
  <si>
    <t>Поділ</t>
  </si>
  <si>
    <t>Вартість 1л дизельного палива складає 29,0 грн</t>
  </si>
  <si>
    <t>Норма витрат дизельного палива на 100 км становить 21,4л або 0,214л на 1км</t>
  </si>
  <si>
    <t>паливо на закачування та злив рідких нечистот:   2л*29грн/л</t>
  </si>
  <si>
    <t>мастило моторне: 20л*94,4грн/л/365дн</t>
  </si>
  <si>
    <t>Вартість паливо мастильних матеріалів (ПММ), грн</t>
  </si>
  <si>
    <t>Вартість запасних частин (10% від вартості ПММ), грн</t>
  </si>
  <si>
    <t xml:space="preserve">Заробітна плата помічника водія асенізаційної машини складає 50% від мінімальної заробітної плати </t>
  </si>
  <si>
    <t>ВСЬОГО ПРЯМИХ ВИТРАТ:</t>
  </si>
  <si>
    <t>АДМІНІСТРАТИВНІ ВИТРАТИ:</t>
  </si>
  <si>
    <t>Адміністративні витрати складають 10% від прямих витрат</t>
  </si>
  <si>
    <t>Витрати на оплату праці, грн</t>
  </si>
  <si>
    <t>ВИТРАТИ РАЗОМ:</t>
  </si>
  <si>
    <t>Витрати мастила моторного складають 20л на рік, вартість 1888,0 грн</t>
  </si>
  <si>
    <t>Середня норма робочого часу при 8-год робочому тижні складає 166 год в місяць</t>
  </si>
  <si>
    <t>паливо на під'їзд до населеного пункту:  середня довжина маршруту*0,214л/км*29,0грн/л</t>
  </si>
  <si>
    <t>затрати робочого часу для надання послуги, год</t>
  </si>
  <si>
    <t>водія асенізаційної машини: 4173грн/166год*затрати роб.часу</t>
  </si>
  <si>
    <t>помічника водія асенізац.машини: 50% 4173грн/166год*затрати роб.часу</t>
  </si>
  <si>
    <t>ДОДАТКОВІ ВІДОМОСТІ:</t>
  </si>
  <si>
    <t>Розрахунок тарифів на послугу з вивезення рідких нечистот по населених пунктах Срібнянської селищної ради (автомобіль МАЗ-4371)</t>
  </si>
  <si>
    <t>Дігтярі</t>
  </si>
  <si>
    <t>Олексинці</t>
  </si>
  <si>
    <t>Горобіївка</t>
  </si>
  <si>
    <t>Гриціївка</t>
  </si>
  <si>
    <t>Гурбинці</t>
  </si>
  <si>
    <t>Калюжинці</t>
  </si>
  <si>
    <t>Карпилівка</t>
  </si>
  <si>
    <t>Сокиринці</t>
  </si>
  <si>
    <t>Харитонівка</t>
  </si>
  <si>
    <t>Савинці</t>
  </si>
  <si>
    <t>Побочіївка</t>
  </si>
  <si>
    <t>Лебединці</t>
  </si>
  <si>
    <t>Статті витрат</t>
  </si>
  <si>
    <t>Срібне</t>
  </si>
  <si>
    <t>нарахування на заробітну плату (ЄСВ-22%)</t>
  </si>
  <si>
    <r>
      <t xml:space="preserve">Екологічний податок, грн                                              </t>
    </r>
    <r>
      <rPr>
        <sz val="11"/>
        <color indexed="8"/>
        <rFont val="Arial Narrow"/>
        <family val="2"/>
      </rPr>
      <t xml:space="preserve"> </t>
    </r>
    <r>
      <rPr>
        <sz val="9"/>
        <color indexed="8"/>
        <rFont val="Arial Narrow"/>
        <family val="2"/>
      </rPr>
      <t>4,5т*5грн/т*3</t>
    </r>
  </si>
  <si>
    <t>мастило компресійне: 0,12л*90грн/л</t>
  </si>
  <si>
    <t>Сума ПДВ</t>
  </si>
  <si>
    <t>Тариф для населення (рентабельність 10%) за 1м³, грн без ПДВ</t>
  </si>
  <si>
    <t>Витрати на вивезення 1м.куб рідких нечистот, грн</t>
  </si>
  <si>
    <t>Тариф для бюджетних організацій (рентабел. 15%) за 1м³, грн без ПДВ</t>
  </si>
  <si>
    <t>Тариф для населення за 1м³, грн з ПДВ</t>
  </si>
  <si>
    <t>Тариф для бюджетних організацій за 1м³, грн з ПДВ</t>
  </si>
  <si>
    <t>Тариф для інших організацій (рентабел. 40%) за 1м³, грн без ПДВ</t>
  </si>
  <si>
    <t>Тариф для інших організацій за 1м³, грн з ПДВ</t>
  </si>
  <si>
    <t xml:space="preserve">Додаток                                                                                            до  рішення виконкому                                                                         Срібнянської селищної ради                                               17 жовтня  2019  №166__ </t>
  </si>
  <si>
    <t>Перший заступник голови селищної ради</t>
  </si>
  <si>
    <t>В.ЖЕЛІБА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</si>
</sst>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₴;[Red]#,##0.00_₴"/>
    <numFmt numFmtId="173" formatCode="#,##0.00;[Red]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6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72" fontId="0" fillId="0" borderId="0" xfId="0" applyNumberFormat="1" applyAlignment="1">
      <alignment wrapText="1"/>
    </xf>
    <xf numFmtId="0" fontId="45" fillId="0" borderId="0" xfId="0" applyFont="1" applyAlignment="1">
      <alignment wrapText="1"/>
    </xf>
    <xf numFmtId="0" fontId="0" fillId="0" borderId="0" xfId="0" applyFill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47" fillId="0" borderId="0" xfId="0" applyFont="1" applyFill="1" applyAlignment="1">
      <alignment/>
    </xf>
    <xf numFmtId="172" fontId="47" fillId="0" borderId="0" xfId="0" applyNumberFormat="1" applyFont="1" applyAlignment="1">
      <alignment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172" fontId="47" fillId="0" borderId="10" xfId="0" applyNumberFormat="1" applyFont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172" fontId="53" fillId="0" borderId="10" xfId="0" applyNumberFormat="1" applyFont="1" applyBorder="1" applyAlignment="1">
      <alignment vertical="center" wrapText="1"/>
    </xf>
    <xf numFmtId="0" fontId="54" fillId="0" borderId="10" xfId="0" applyFont="1" applyBorder="1" applyAlignment="1">
      <alignment horizontal="right" vertical="center" wrapText="1"/>
    </xf>
    <xf numFmtId="0" fontId="53" fillId="33" borderId="10" xfId="0" applyFont="1" applyFill="1" applyBorder="1" applyAlignment="1">
      <alignment horizontal="left" vertical="center" wrapText="1"/>
    </xf>
    <xf numFmtId="172" fontId="53" fillId="0" borderId="10" xfId="0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right" vertical="center" wrapText="1"/>
    </xf>
    <xf numFmtId="172" fontId="47" fillId="0" borderId="10" xfId="0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right" vertical="center" wrapText="1"/>
    </xf>
    <xf numFmtId="0" fontId="47" fillId="0" borderId="0" xfId="0" applyFont="1" applyAlignment="1">
      <alignment wrapText="1"/>
    </xf>
    <xf numFmtId="0" fontId="0" fillId="0" borderId="0" xfId="0" applyAlignment="1">
      <alignment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tabSelected="1" zoomScalePageLayoutView="0" workbookViewId="0" topLeftCell="A1">
      <selection activeCell="U25" sqref="U25"/>
    </sheetView>
  </sheetViews>
  <sheetFormatPr defaultColWidth="9.140625" defaultRowHeight="15"/>
  <cols>
    <col min="1" max="1" width="2.00390625" style="0" customWidth="1"/>
    <col min="2" max="2" width="52.7109375" style="2" customWidth="1"/>
    <col min="3" max="3" width="9.140625" style="2" customWidth="1"/>
    <col min="10" max="10" width="9.57421875" style="0" customWidth="1"/>
    <col min="11" max="11" width="10.00390625" style="0" customWidth="1"/>
    <col min="12" max="12" width="9.57421875" style="0" customWidth="1"/>
    <col min="15" max="15" width="9.7109375" style="0" customWidth="1"/>
    <col min="16" max="16" width="10.28125" style="0" customWidth="1"/>
    <col min="17" max="17" width="27.421875" style="0" customWidth="1"/>
  </cols>
  <sheetData>
    <row r="1" spans="1:23" ht="81.75" customHeight="1">
      <c r="A1" s="5"/>
      <c r="B1" s="7"/>
      <c r="C1" s="7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9" t="s">
        <v>48</v>
      </c>
      <c r="R1" s="29"/>
      <c r="S1" s="30"/>
      <c r="T1" s="30"/>
      <c r="U1" s="30"/>
      <c r="V1" s="30"/>
      <c r="W1" s="30"/>
    </row>
    <row r="2" spans="1:18" ht="20.25">
      <c r="A2" s="5"/>
      <c r="B2" s="8" t="s">
        <v>22</v>
      </c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6.5">
      <c r="A3" s="5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4" customFormat="1" ht="12.75">
      <c r="A4" s="9"/>
      <c r="B4" s="14" t="s">
        <v>35</v>
      </c>
      <c r="C4" s="14" t="s">
        <v>36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33</v>
      </c>
      <c r="I4" s="15" t="s">
        <v>27</v>
      </c>
      <c r="J4" s="15" t="s">
        <v>28</v>
      </c>
      <c r="K4" s="15" t="s">
        <v>29</v>
      </c>
      <c r="L4" s="15" t="s">
        <v>34</v>
      </c>
      <c r="M4" s="15" t="s">
        <v>2</v>
      </c>
      <c r="N4" s="15" t="s">
        <v>32</v>
      </c>
      <c r="O4" s="15" t="s">
        <v>30</v>
      </c>
      <c r="P4" s="15" t="s">
        <v>31</v>
      </c>
      <c r="Q4" s="9"/>
      <c r="R4" s="9"/>
    </row>
    <row r="5" spans="1:18" ht="16.5">
      <c r="A5" s="5"/>
      <c r="B5" s="16" t="s">
        <v>0</v>
      </c>
      <c r="C5" s="17">
        <v>7</v>
      </c>
      <c r="D5" s="17">
        <v>41.4</v>
      </c>
      <c r="E5" s="17">
        <v>8.2</v>
      </c>
      <c r="F5" s="17">
        <v>34.8</v>
      </c>
      <c r="G5" s="17">
        <v>20</v>
      </c>
      <c r="H5" s="17">
        <v>10</v>
      </c>
      <c r="I5" s="17">
        <v>30.4</v>
      </c>
      <c r="J5" s="17">
        <v>46.8</v>
      </c>
      <c r="K5" s="17">
        <v>30.4</v>
      </c>
      <c r="L5" s="17">
        <v>39.4</v>
      </c>
      <c r="M5" s="17">
        <v>13.8</v>
      </c>
      <c r="N5" s="17">
        <v>29</v>
      </c>
      <c r="O5" s="17">
        <v>46.6</v>
      </c>
      <c r="P5" s="17">
        <v>26.8</v>
      </c>
      <c r="Q5" s="5"/>
      <c r="R5" s="5"/>
    </row>
    <row r="6" spans="1:18" ht="16.5" customHeight="1">
      <c r="A6" s="5"/>
      <c r="B6" s="18" t="s">
        <v>7</v>
      </c>
      <c r="C6" s="19">
        <f>C7+C8+C9+C10</f>
        <v>111.21000000000001</v>
      </c>
      <c r="D6" s="19">
        <f>D7+D8+D9+D10</f>
        <v>330.90000000000003</v>
      </c>
      <c r="E6" s="19">
        <f aca="true" t="shared" si="0" ref="E6:P6">E7+E8+E9+E10</f>
        <v>124.86</v>
      </c>
      <c r="F6" s="19">
        <f t="shared" si="0"/>
        <v>289.94000000000005</v>
      </c>
      <c r="G6" s="19">
        <f t="shared" si="0"/>
        <v>198.09</v>
      </c>
      <c r="H6" s="19">
        <f t="shared" si="0"/>
        <v>136.03</v>
      </c>
      <c r="I6" s="19">
        <f t="shared" si="0"/>
        <v>262.63</v>
      </c>
      <c r="J6" s="19">
        <f t="shared" si="0"/>
        <v>364.41</v>
      </c>
      <c r="K6" s="19">
        <f t="shared" si="0"/>
        <v>262.63</v>
      </c>
      <c r="L6" s="19">
        <f t="shared" si="0"/>
        <v>318.49</v>
      </c>
      <c r="M6" s="19">
        <f t="shared" si="0"/>
        <v>159.60999999999999</v>
      </c>
      <c r="N6" s="19">
        <f t="shared" si="0"/>
        <v>253.94</v>
      </c>
      <c r="O6" s="19">
        <f t="shared" si="0"/>
        <v>363.17</v>
      </c>
      <c r="P6" s="19">
        <f t="shared" si="0"/>
        <v>240.29</v>
      </c>
      <c r="Q6" s="5"/>
      <c r="R6" s="5"/>
    </row>
    <row r="7" spans="1:18" ht="27">
      <c r="A7" s="5"/>
      <c r="B7" s="20" t="s">
        <v>17</v>
      </c>
      <c r="C7" s="17">
        <v>37.24</v>
      </c>
      <c r="D7" s="17">
        <v>256.93</v>
      </c>
      <c r="E7" s="17">
        <v>50.89</v>
      </c>
      <c r="F7" s="17">
        <v>215.97</v>
      </c>
      <c r="G7" s="17">
        <v>124.12</v>
      </c>
      <c r="H7" s="17">
        <v>62.06</v>
      </c>
      <c r="I7" s="17">
        <v>188.66</v>
      </c>
      <c r="J7" s="17">
        <v>290.44</v>
      </c>
      <c r="K7" s="17">
        <v>188.66</v>
      </c>
      <c r="L7" s="17">
        <v>244.52</v>
      </c>
      <c r="M7" s="17">
        <v>85.64</v>
      </c>
      <c r="N7" s="17">
        <v>179.97</v>
      </c>
      <c r="O7" s="17">
        <v>289.2</v>
      </c>
      <c r="P7" s="17">
        <v>166.32</v>
      </c>
      <c r="Q7" s="5"/>
      <c r="R7" s="5"/>
    </row>
    <row r="8" spans="1:18" ht="15" customHeight="1">
      <c r="A8" s="5"/>
      <c r="B8" s="20" t="s">
        <v>5</v>
      </c>
      <c r="C8" s="17">
        <v>58</v>
      </c>
      <c r="D8" s="17">
        <v>58</v>
      </c>
      <c r="E8" s="17">
        <v>58</v>
      </c>
      <c r="F8" s="17">
        <v>58</v>
      </c>
      <c r="G8" s="17">
        <v>58</v>
      </c>
      <c r="H8" s="17">
        <v>58</v>
      </c>
      <c r="I8" s="17">
        <v>58</v>
      </c>
      <c r="J8" s="17">
        <v>58</v>
      </c>
      <c r="K8" s="17">
        <v>58</v>
      </c>
      <c r="L8" s="17">
        <v>58</v>
      </c>
      <c r="M8" s="17">
        <v>58</v>
      </c>
      <c r="N8" s="17">
        <v>58</v>
      </c>
      <c r="O8" s="17">
        <v>58</v>
      </c>
      <c r="P8" s="17">
        <v>58</v>
      </c>
      <c r="Q8" s="5"/>
      <c r="R8" s="5"/>
    </row>
    <row r="9" spans="1:18" ht="16.5">
      <c r="A9" s="5"/>
      <c r="B9" s="20" t="s">
        <v>6</v>
      </c>
      <c r="C9" s="17">
        <v>5.17</v>
      </c>
      <c r="D9" s="17">
        <v>5.17</v>
      </c>
      <c r="E9" s="17">
        <v>5.17</v>
      </c>
      <c r="F9" s="17">
        <v>5.17</v>
      </c>
      <c r="G9" s="17">
        <v>5.17</v>
      </c>
      <c r="H9" s="17">
        <v>5.17</v>
      </c>
      <c r="I9" s="17">
        <v>5.17</v>
      </c>
      <c r="J9" s="17">
        <v>5.17</v>
      </c>
      <c r="K9" s="17">
        <v>5.17</v>
      </c>
      <c r="L9" s="17">
        <v>5.17</v>
      </c>
      <c r="M9" s="17">
        <v>5.17</v>
      </c>
      <c r="N9" s="17">
        <v>5.17</v>
      </c>
      <c r="O9" s="17">
        <v>5.17</v>
      </c>
      <c r="P9" s="17">
        <v>5.17</v>
      </c>
      <c r="Q9" s="5"/>
      <c r="R9" s="5"/>
    </row>
    <row r="10" spans="1:18" ht="16.5">
      <c r="A10" s="5"/>
      <c r="B10" s="20" t="s">
        <v>39</v>
      </c>
      <c r="C10" s="17">
        <v>10.8</v>
      </c>
      <c r="D10" s="17">
        <v>10.8</v>
      </c>
      <c r="E10" s="17">
        <v>10.8</v>
      </c>
      <c r="F10" s="17">
        <v>10.8</v>
      </c>
      <c r="G10" s="17">
        <v>10.8</v>
      </c>
      <c r="H10" s="17">
        <v>10.8</v>
      </c>
      <c r="I10" s="17">
        <v>10.8</v>
      </c>
      <c r="J10" s="17">
        <v>10.8</v>
      </c>
      <c r="K10" s="17">
        <v>10.8</v>
      </c>
      <c r="L10" s="17">
        <v>10.8</v>
      </c>
      <c r="M10" s="17">
        <v>10.8</v>
      </c>
      <c r="N10" s="17">
        <v>10.8</v>
      </c>
      <c r="O10" s="17">
        <v>10.8</v>
      </c>
      <c r="P10" s="17">
        <v>10.8</v>
      </c>
      <c r="Q10" s="5"/>
      <c r="R10" s="5"/>
    </row>
    <row r="11" spans="1:18" ht="17.25" customHeight="1">
      <c r="A11" s="5"/>
      <c r="B11" s="18" t="s">
        <v>8</v>
      </c>
      <c r="C11" s="19">
        <f>C6*0.1</f>
        <v>11.121000000000002</v>
      </c>
      <c r="D11" s="19">
        <f>D6*0.1</f>
        <v>33.09</v>
      </c>
      <c r="E11" s="19">
        <f aca="true" t="shared" si="1" ref="E11:P11">E6*0.1</f>
        <v>12.486</v>
      </c>
      <c r="F11" s="19">
        <f t="shared" si="1"/>
        <v>28.994000000000007</v>
      </c>
      <c r="G11" s="19">
        <f t="shared" si="1"/>
        <v>19.809</v>
      </c>
      <c r="H11" s="19">
        <f>H6*0.1</f>
        <v>13.603000000000002</v>
      </c>
      <c r="I11" s="19">
        <f t="shared" si="1"/>
        <v>26.263</v>
      </c>
      <c r="J11" s="19">
        <f t="shared" si="1"/>
        <v>36.441</v>
      </c>
      <c r="K11" s="19">
        <f t="shared" si="1"/>
        <v>26.263</v>
      </c>
      <c r="L11" s="19">
        <f>L6*0.1</f>
        <v>31.849000000000004</v>
      </c>
      <c r="M11" s="19">
        <f t="shared" si="1"/>
        <v>15.960999999999999</v>
      </c>
      <c r="N11" s="19">
        <f t="shared" si="1"/>
        <v>25.394000000000002</v>
      </c>
      <c r="O11" s="19">
        <f t="shared" si="1"/>
        <v>36.317</v>
      </c>
      <c r="P11" s="19">
        <f t="shared" si="1"/>
        <v>24.029</v>
      </c>
      <c r="Q11" s="5"/>
      <c r="R11" s="5"/>
    </row>
    <row r="12" spans="1:18" s="3" customFormat="1" ht="15" customHeight="1">
      <c r="A12" s="10"/>
      <c r="B12" s="21" t="s">
        <v>13</v>
      </c>
      <c r="C12" s="22">
        <f>C14+C15+C16</f>
        <v>23</v>
      </c>
      <c r="D12" s="22">
        <f>D14+D15+D16</f>
        <v>69.02</v>
      </c>
      <c r="E12" s="22">
        <f aca="true" t="shared" si="2" ref="E12:P12">E14+E15+E16</f>
        <v>46.010000000000005</v>
      </c>
      <c r="F12" s="22">
        <f t="shared" si="2"/>
        <v>69.02</v>
      </c>
      <c r="G12" s="22">
        <f t="shared" si="2"/>
        <v>46.010000000000005</v>
      </c>
      <c r="H12" s="22">
        <f>H14+H15+H16</f>
        <v>34.5</v>
      </c>
      <c r="I12" s="22">
        <f t="shared" si="2"/>
        <v>69.02</v>
      </c>
      <c r="J12" s="22">
        <f t="shared" si="2"/>
        <v>92.02000000000001</v>
      </c>
      <c r="K12" s="22">
        <f t="shared" si="2"/>
        <v>69.02</v>
      </c>
      <c r="L12" s="22">
        <f>L14+L15+L16</f>
        <v>92.02000000000001</v>
      </c>
      <c r="M12" s="22">
        <f t="shared" si="2"/>
        <v>46.010000000000005</v>
      </c>
      <c r="N12" s="22">
        <f t="shared" si="2"/>
        <v>69.02</v>
      </c>
      <c r="O12" s="22">
        <f t="shared" si="2"/>
        <v>92.01</v>
      </c>
      <c r="P12" s="22">
        <f t="shared" si="2"/>
        <v>69.02</v>
      </c>
      <c r="Q12" s="10"/>
      <c r="R12" s="10"/>
    </row>
    <row r="13" spans="1:18" s="3" customFormat="1" ht="15" customHeight="1">
      <c r="A13" s="10"/>
      <c r="B13" s="23" t="s">
        <v>18</v>
      </c>
      <c r="C13" s="24">
        <v>0.5</v>
      </c>
      <c r="D13" s="24">
        <v>1.5</v>
      </c>
      <c r="E13" s="24">
        <v>1</v>
      </c>
      <c r="F13" s="24">
        <v>1.5</v>
      </c>
      <c r="G13" s="24">
        <v>1</v>
      </c>
      <c r="H13" s="24">
        <v>0.75</v>
      </c>
      <c r="I13" s="24">
        <v>1.5</v>
      </c>
      <c r="J13" s="24">
        <v>2</v>
      </c>
      <c r="K13" s="24">
        <v>1.5</v>
      </c>
      <c r="L13" s="24">
        <v>2</v>
      </c>
      <c r="M13" s="24">
        <v>1</v>
      </c>
      <c r="N13" s="24">
        <v>1.5</v>
      </c>
      <c r="O13" s="24">
        <v>2</v>
      </c>
      <c r="P13" s="24">
        <v>1.5</v>
      </c>
      <c r="Q13" s="10"/>
      <c r="R13" s="10"/>
    </row>
    <row r="14" spans="1:18" ht="16.5">
      <c r="A14" s="5"/>
      <c r="B14" s="23" t="s">
        <v>19</v>
      </c>
      <c r="C14" s="17">
        <v>12.57</v>
      </c>
      <c r="D14" s="17">
        <v>37.71</v>
      </c>
      <c r="E14" s="17">
        <v>25.14</v>
      </c>
      <c r="F14" s="17">
        <v>37.71</v>
      </c>
      <c r="G14" s="17">
        <v>25.14</v>
      </c>
      <c r="H14" s="17">
        <v>18.85</v>
      </c>
      <c r="I14" s="17">
        <v>37.71</v>
      </c>
      <c r="J14" s="17">
        <v>50.28</v>
      </c>
      <c r="K14" s="17">
        <v>37.71</v>
      </c>
      <c r="L14" s="17">
        <v>50.28</v>
      </c>
      <c r="M14" s="17">
        <v>25.14</v>
      </c>
      <c r="N14" s="17">
        <v>37.71</v>
      </c>
      <c r="O14" s="17">
        <v>50.28</v>
      </c>
      <c r="P14" s="17">
        <v>37.71</v>
      </c>
      <c r="Q14" s="5"/>
      <c r="R14" s="5"/>
    </row>
    <row r="15" spans="1:18" ht="15" customHeight="1">
      <c r="A15" s="5"/>
      <c r="B15" s="23" t="s">
        <v>20</v>
      </c>
      <c r="C15" s="17">
        <v>6.28</v>
      </c>
      <c r="D15" s="17">
        <v>18.86</v>
      </c>
      <c r="E15" s="17">
        <v>12.57</v>
      </c>
      <c r="F15" s="17">
        <v>18.86</v>
      </c>
      <c r="G15" s="17">
        <v>12.57</v>
      </c>
      <c r="H15" s="17">
        <v>9.43</v>
      </c>
      <c r="I15" s="17">
        <v>18.86</v>
      </c>
      <c r="J15" s="17">
        <v>25.14</v>
      </c>
      <c r="K15" s="17">
        <v>18.86</v>
      </c>
      <c r="L15" s="17">
        <v>25.14</v>
      </c>
      <c r="M15" s="17">
        <v>12.57</v>
      </c>
      <c r="N15" s="17">
        <v>18.86</v>
      </c>
      <c r="O15" s="17">
        <v>25.14</v>
      </c>
      <c r="P15" s="17">
        <v>18.86</v>
      </c>
      <c r="Q15" s="5"/>
      <c r="R15" s="5"/>
    </row>
    <row r="16" spans="1:18" ht="14.25" customHeight="1">
      <c r="A16" s="5"/>
      <c r="B16" s="23" t="s">
        <v>37</v>
      </c>
      <c r="C16" s="17">
        <v>4.15</v>
      </c>
      <c r="D16" s="17">
        <v>12.45</v>
      </c>
      <c r="E16" s="17">
        <v>8.3</v>
      </c>
      <c r="F16" s="17">
        <v>12.45</v>
      </c>
      <c r="G16" s="17">
        <v>8.3</v>
      </c>
      <c r="H16" s="17">
        <v>6.22</v>
      </c>
      <c r="I16" s="17">
        <v>12.45</v>
      </c>
      <c r="J16" s="17">
        <v>16.6</v>
      </c>
      <c r="K16" s="17">
        <v>12.45</v>
      </c>
      <c r="L16" s="17">
        <v>16.6</v>
      </c>
      <c r="M16" s="17">
        <v>8.3</v>
      </c>
      <c r="N16" s="17">
        <v>12.45</v>
      </c>
      <c r="O16" s="17">
        <v>16.59</v>
      </c>
      <c r="P16" s="17">
        <v>12.45</v>
      </c>
      <c r="Q16" s="5"/>
      <c r="R16" s="5"/>
    </row>
    <row r="17" spans="1:18" ht="14.25" customHeight="1" hidden="1">
      <c r="A17" s="5"/>
      <c r="B17" s="21" t="s">
        <v>38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5"/>
      <c r="R17" s="5"/>
    </row>
    <row r="18" spans="1:18" ht="16.5">
      <c r="A18" s="5"/>
      <c r="B18" s="21" t="s">
        <v>10</v>
      </c>
      <c r="C18" s="19">
        <f aca="true" t="shared" si="3" ref="C18:P18">C6+C11+C12+C17</f>
        <v>145.33100000000002</v>
      </c>
      <c r="D18" s="19">
        <f t="shared" si="3"/>
        <v>433.01</v>
      </c>
      <c r="E18" s="19">
        <f t="shared" si="3"/>
        <v>183.356</v>
      </c>
      <c r="F18" s="19">
        <f t="shared" si="3"/>
        <v>387.95400000000006</v>
      </c>
      <c r="G18" s="19">
        <f t="shared" si="3"/>
        <v>263.909</v>
      </c>
      <c r="H18" s="19">
        <f t="shared" si="3"/>
        <v>184.133</v>
      </c>
      <c r="I18" s="19">
        <f t="shared" si="3"/>
        <v>357.91299999999995</v>
      </c>
      <c r="J18" s="19">
        <f t="shared" si="3"/>
        <v>492.871</v>
      </c>
      <c r="K18" s="19">
        <f t="shared" si="3"/>
        <v>357.91299999999995</v>
      </c>
      <c r="L18" s="19">
        <f t="shared" si="3"/>
        <v>442.35900000000004</v>
      </c>
      <c r="M18" s="19">
        <f t="shared" si="3"/>
        <v>221.58099999999996</v>
      </c>
      <c r="N18" s="19">
        <f t="shared" si="3"/>
        <v>348.354</v>
      </c>
      <c r="O18" s="19">
        <f t="shared" si="3"/>
        <v>491.497</v>
      </c>
      <c r="P18" s="19">
        <f t="shared" si="3"/>
        <v>333.339</v>
      </c>
      <c r="Q18" s="5"/>
      <c r="R18" s="5"/>
    </row>
    <row r="19" spans="1:18" ht="16.5">
      <c r="A19" s="5"/>
      <c r="B19" s="21" t="s">
        <v>11</v>
      </c>
      <c r="C19" s="19">
        <f>C18*0.1</f>
        <v>14.533100000000003</v>
      </c>
      <c r="D19" s="19">
        <f>D18*0.1</f>
        <v>43.301</v>
      </c>
      <c r="E19" s="19">
        <f aca="true" t="shared" si="4" ref="E19:P19">E18*0.1</f>
        <v>18.3356</v>
      </c>
      <c r="F19" s="19">
        <f t="shared" si="4"/>
        <v>38.79540000000001</v>
      </c>
      <c r="G19" s="19">
        <f t="shared" si="4"/>
        <v>26.390900000000002</v>
      </c>
      <c r="H19" s="19">
        <f t="shared" si="4"/>
        <v>18.413300000000003</v>
      </c>
      <c r="I19" s="19">
        <f t="shared" si="4"/>
        <v>35.7913</v>
      </c>
      <c r="J19" s="19">
        <f t="shared" si="4"/>
        <v>49.2871</v>
      </c>
      <c r="K19" s="19">
        <f t="shared" si="4"/>
        <v>35.7913</v>
      </c>
      <c r="L19" s="19">
        <f t="shared" si="4"/>
        <v>44.23590000000001</v>
      </c>
      <c r="M19" s="19">
        <f t="shared" si="4"/>
        <v>22.158099999999997</v>
      </c>
      <c r="N19" s="19">
        <f t="shared" si="4"/>
        <v>34.8354</v>
      </c>
      <c r="O19" s="19">
        <f t="shared" si="4"/>
        <v>49.1497</v>
      </c>
      <c r="P19" s="19">
        <f t="shared" si="4"/>
        <v>33.3339</v>
      </c>
      <c r="Q19" s="5"/>
      <c r="R19" s="5"/>
    </row>
    <row r="20" spans="1:18" ht="16.5">
      <c r="A20" s="5"/>
      <c r="B20" s="25" t="s">
        <v>14</v>
      </c>
      <c r="C20" s="19">
        <f>C18+C19</f>
        <v>159.8641</v>
      </c>
      <c r="D20" s="19">
        <f>D18+D19</f>
        <v>476.311</v>
      </c>
      <c r="E20" s="19">
        <f aca="true" t="shared" si="5" ref="E20:P20">E18+E19</f>
        <v>201.6916</v>
      </c>
      <c r="F20" s="19">
        <f t="shared" si="5"/>
        <v>426.7494000000001</v>
      </c>
      <c r="G20" s="19">
        <f t="shared" si="5"/>
        <v>290.2999</v>
      </c>
      <c r="H20" s="19">
        <f t="shared" si="5"/>
        <v>202.5463</v>
      </c>
      <c r="I20" s="19">
        <f t="shared" si="5"/>
        <v>393.70429999999993</v>
      </c>
      <c r="J20" s="19">
        <f t="shared" si="5"/>
        <v>542.1581</v>
      </c>
      <c r="K20" s="19">
        <f t="shared" si="5"/>
        <v>393.70429999999993</v>
      </c>
      <c r="L20" s="19">
        <f t="shared" si="5"/>
        <v>486.59490000000005</v>
      </c>
      <c r="M20" s="19">
        <f t="shared" si="5"/>
        <v>243.73909999999995</v>
      </c>
      <c r="N20" s="19">
        <f t="shared" si="5"/>
        <v>383.1894</v>
      </c>
      <c r="O20" s="19">
        <f t="shared" si="5"/>
        <v>540.6467</v>
      </c>
      <c r="P20" s="19">
        <f t="shared" si="5"/>
        <v>366.6729</v>
      </c>
      <c r="Q20" s="5"/>
      <c r="R20" s="5"/>
    </row>
    <row r="21" spans="1:18" ht="16.5">
      <c r="A21" s="5"/>
      <c r="B21" s="28" t="s">
        <v>42</v>
      </c>
      <c r="C21" s="19">
        <f>C20/3.75</f>
        <v>42.63042666666667</v>
      </c>
      <c r="D21" s="19">
        <f aca="true" t="shared" si="6" ref="D21:P21">D20/3.75</f>
        <v>127.01626666666667</v>
      </c>
      <c r="E21" s="19">
        <f t="shared" si="6"/>
        <v>53.78442666666667</v>
      </c>
      <c r="F21" s="19">
        <f t="shared" si="6"/>
        <v>113.79984000000003</v>
      </c>
      <c r="G21" s="19">
        <f t="shared" si="6"/>
        <v>77.41330666666666</v>
      </c>
      <c r="H21" s="19">
        <f t="shared" si="6"/>
        <v>54.012346666666666</v>
      </c>
      <c r="I21" s="19">
        <f t="shared" si="6"/>
        <v>104.98781333333332</v>
      </c>
      <c r="J21" s="19">
        <f t="shared" si="6"/>
        <v>144.57549333333333</v>
      </c>
      <c r="K21" s="19">
        <f t="shared" si="6"/>
        <v>104.98781333333332</v>
      </c>
      <c r="L21" s="19">
        <f t="shared" si="6"/>
        <v>129.75864</v>
      </c>
      <c r="M21" s="19">
        <f t="shared" si="6"/>
        <v>64.99709333333332</v>
      </c>
      <c r="N21" s="19">
        <f t="shared" si="6"/>
        <v>102.18383999999999</v>
      </c>
      <c r="O21" s="19">
        <f t="shared" si="6"/>
        <v>144.17245333333332</v>
      </c>
      <c r="P21" s="19">
        <f t="shared" si="6"/>
        <v>97.77944000000001</v>
      </c>
      <c r="Q21" s="5"/>
      <c r="R21" s="5"/>
    </row>
    <row r="22" spans="1:18" ht="16.5">
      <c r="A22" s="5"/>
      <c r="B22" s="26" t="s">
        <v>41</v>
      </c>
      <c r="C22" s="17">
        <f>(C21*0.1)+C21</f>
        <v>46.89346933333334</v>
      </c>
      <c r="D22" s="17">
        <f aca="true" t="shared" si="7" ref="D22:P22">(D21*0.1)+D21</f>
        <v>139.71789333333334</v>
      </c>
      <c r="E22" s="17">
        <f t="shared" si="7"/>
        <v>59.16286933333333</v>
      </c>
      <c r="F22" s="17">
        <f t="shared" si="7"/>
        <v>125.17982400000004</v>
      </c>
      <c r="G22" s="17">
        <f t="shared" si="7"/>
        <v>85.15463733333333</v>
      </c>
      <c r="H22" s="17">
        <f t="shared" si="7"/>
        <v>59.41358133333333</v>
      </c>
      <c r="I22" s="17">
        <f t="shared" si="7"/>
        <v>115.48659466666666</v>
      </c>
      <c r="J22" s="17">
        <v>159.04</v>
      </c>
      <c r="K22" s="17">
        <f t="shared" si="7"/>
        <v>115.48659466666666</v>
      </c>
      <c r="L22" s="17">
        <v>142.74</v>
      </c>
      <c r="M22" s="17">
        <f t="shared" si="7"/>
        <v>71.49680266666665</v>
      </c>
      <c r="N22" s="17">
        <f t="shared" si="7"/>
        <v>112.40222399999999</v>
      </c>
      <c r="O22" s="17">
        <f t="shared" si="7"/>
        <v>158.58969866666666</v>
      </c>
      <c r="P22" s="17">
        <f t="shared" si="7"/>
        <v>107.55738400000001</v>
      </c>
      <c r="Q22" s="5"/>
      <c r="R22" s="5"/>
    </row>
    <row r="23" spans="1:18" ht="16.5">
      <c r="A23" s="5"/>
      <c r="B23" s="26" t="s">
        <v>40</v>
      </c>
      <c r="C23" s="17">
        <f>C22*0.2</f>
        <v>9.37869386666667</v>
      </c>
      <c r="D23" s="17">
        <f aca="true" t="shared" si="8" ref="D23:P23">D22*0.2</f>
        <v>27.943578666666667</v>
      </c>
      <c r="E23" s="17">
        <f t="shared" si="8"/>
        <v>11.832573866666667</v>
      </c>
      <c r="F23" s="17">
        <f t="shared" si="8"/>
        <v>25.03596480000001</v>
      </c>
      <c r="G23" s="17">
        <f t="shared" si="8"/>
        <v>17.030927466666665</v>
      </c>
      <c r="H23" s="17">
        <f t="shared" si="8"/>
        <v>11.882716266666668</v>
      </c>
      <c r="I23" s="17">
        <f t="shared" si="8"/>
        <v>23.097318933333334</v>
      </c>
      <c r="J23" s="17">
        <f t="shared" si="8"/>
        <v>31.808</v>
      </c>
      <c r="K23" s="17">
        <f t="shared" si="8"/>
        <v>23.097318933333334</v>
      </c>
      <c r="L23" s="17">
        <f t="shared" si="8"/>
        <v>28.548000000000002</v>
      </c>
      <c r="M23" s="17">
        <f t="shared" si="8"/>
        <v>14.299360533333331</v>
      </c>
      <c r="N23" s="17">
        <f t="shared" si="8"/>
        <v>22.4804448</v>
      </c>
      <c r="O23" s="17">
        <f t="shared" si="8"/>
        <v>31.717939733333335</v>
      </c>
      <c r="P23" s="17">
        <f t="shared" si="8"/>
        <v>21.511476800000004</v>
      </c>
      <c r="Q23" s="5"/>
      <c r="R23" s="5"/>
    </row>
    <row r="24" spans="1:18" ht="16.5">
      <c r="A24" s="5"/>
      <c r="B24" s="27" t="s">
        <v>44</v>
      </c>
      <c r="C24" s="19">
        <f>C22+C23</f>
        <v>56.27216320000001</v>
      </c>
      <c r="D24" s="19">
        <f aca="true" t="shared" si="9" ref="D24:P24">D22+D23</f>
        <v>167.661472</v>
      </c>
      <c r="E24" s="19">
        <v>70.99</v>
      </c>
      <c r="F24" s="19">
        <f t="shared" si="9"/>
        <v>150.21578880000004</v>
      </c>
      <c r="G24" s="19">
        <v>102.18</v>
      </c>
      <c r="H24" s="19">
        <v>71.29</v>
      </c>
      <c r="I24" s="19">
        <v>138.59</v>
      </c>
      <c r="J24" s="19">
        <f t="shared" si="9"/>
        <v>190.84799999999998</v>
      </c>
      <c r="K24" s="19">
        <v>138.59</v>
      </c>
      <c r="L24" s="19">
        <f t="shared" si="9"/>
        <v>171.288</v>
      </c>
      <c r="M24" s="19">
        <f t="shared" si="9"/>
        <v>85.79616319999998</v>
      </c>
      <c r="N24" s="19">
        <f t="shared" si="9"/>
        <v>134.88266879999998</v>
      </c>
      <c r="O24" s="19">
        <f t="shared" si="9"/>
        <v>190.3076384</v>
      </c>
      <c r="P24" s="19">
        <f t="shared" si="9"/>
        <v>129.0688608</v>
      </c>
      <c r="Q24" s="5"/>
      <c r="R24" s="5"/>
    </row>
    <row r="25" spans="1:18" ht="15" customHeight="1">
      <c r="A25" s="5"/>
      <c r="B25" s="26" t="s">
        <v>43</v>
      </c>
      <c r="C25" s="17">
        <f>(C21*0.15)+C21</f>
        <v>49.024990666666675</v>
      </c>
      <c r="D25" s="17">
        <f aca="true" t="shared" si="10" ref="D25:P25">(D21*0.15)+D21</f>
        <v>146.06870666666666</v>
      </c>
      <c r="E25" s="17">
        <f t="shared" si="10"/>
        <v>61.85209066666667</v>
      </c>
      <c r="F25" s="17">
        <f t="shared" si="10"/>
        <v>130.86981600000004</v>
      </c>
      <c r="G25" s="17">
        <v>89.02</v>
      </c>
      <c r="H25" s="17">
        <f t="shared" si="10"/>
        <v>62.11419866666667</v>
      </c>
      <c r="I25" s="17">
        <f t="shared" si="10"/>
        <v>120.73598533333332</v>
      </c>
      <c r="J25" s="17">
        <v>166.27</v>
      </c>
      <c r="K25" s="17">
        <f t="shared" si="10"/>
        <v>120.73598533333332</v>
      </c>
      <c r="L25" s="17">
        <f t="shared" si="10"/>
        <v>149.22243600000002</v>
      </c>
      <c r="M25" s="17">
        <f t="shared" si="10"/>
        <v>74.74665733333332</v>
      </c>
      <c r="N25" s="17">
        <f t="shared" si="10"/>
        <v>117.51141599999998</v>
      </c>
      <c r="O25" s="17">
        <f t="shared" si="10"/>
        <v>165.79832133333332</v>
      </c>
      <c r="P25" s="17">
        <f t="shared" si="10"/>
        <v>112.44635600000001</v>
      </c>
      <c r="Q25" s="5"/>
      <c r="R25" s="5"/>
    </row>
    <row r="26" spans="1:18" ht="15" customHeight="1">
      <c r="A26" s="5"/>
      <c r="B26" s="26" t="s">
        <v>40</v>
      </c>
      <c r="C26" s="17">
        <f>C25*0.2</f>
        <v>9.804998133333335</v>
      </c>
      <c r="D26" s="17">
        <f aca="true" t="shared" si="11" ref="D26:P26">D25*0.2</f>
        <v>29.21374133333333</v>
      </c>
      <c r="E26" s="17">
        <f t="shared" si="11"/>
        <v>12.370418133333335</v>
      </c>
      <c r="F26" s="17">
        <f t="shared" si="11"/>
        <v>26.17396320000001</v>
      </c>
      <c r="G26" s="17">
        <f t="shared" si="11"/>
        <v>17.804</v>
      </c>
      <c r="H26" s="17">
        <f t="shared" si="11"/>
        <v>12.422839733333333</v>
      </c>
      <c r="I26" s="17">
        <f t="shared" si="11"/>
        <v>24.147197066666664</v>
      </c>
      <c r="J26" s="17">
        <f t="shared" si="11"/>
        <v>33.254000000000005</v>
      </c>
      <c r="K26" s="17">
        <f t="shared" si="11"/>
        <v>24.147197066666664</v>
      </c>
      <c r="L26" s="17">
        <f t="shared" si="11"/>
        <v>29.844487200000003</v>
      </c>
      <c r="M26" s="17">
        <f t="shared" si="11"/>
        <v>14.949331466666663</v>
      </c>
      <c r="N26" s="17">
        <f t="shared" si="11"/>
        <v>23.502283199999997</v>
      </c>
      <c r="O26" s="17">
        <f t="shared" si="11"/>
        <v>33.15966426666667</v>
      </c>
      <c r="P26" s="17">
        <f t="shared" si="11"/>
        <v>22.489271200000005</v>
      </c>
      <c r="Q26" s="5"/>
      <c r="R26" s="5"/>
    </row>
    <row r="27" spans="1:18" ht="15" customHeight="1">
      <c r="A27" s="5"/>
      <c r="B27" s="27" t="s">
        <v>45</v>
      </c>
      <c r="C27" s="19">
        <v>58.82</v>
      </c>
      <c r="D27" s="19">
        <f aca="true" t="shared" si="12" ref="D27:P27">D25+D26</f>
        <v>175.282448</v>
      </c>
      <c r="E27" s="19">
        <f t="shared" si="12"/>
        <v>74.2225088</v>
      </c>
      <c r="F27" s="19">
        <f t="shared" si="12"/>
        <v>157.04377920000005</v>
      </c>
      <c r="G27" s="19">
        <v>106.82</v>
      </c>
      <c r="H27" s="19">
        <v>74.53</v>
      </c>
      <c r="I27" s="19">
        <v>144.89</v>
      </c>
      <c r="J27" s="19">
        <f t="shared" si="12"/>
        <v>199.524</v>
      </c>
      <c r="K27" s="19">
        <v>144.89</v>
      </c>
      <c r="L27" s="19">
        <v>179.06</v>
      </c>
      <c r="M27" s="19">
        <f t="shared" si="12"/>
        <v>89.69598879999998</v>
      </c>
      <c r="N27" s="19">
        <f t="shared" si="12"/>
        <v>141.0136992</v>
      </c>
      <c r="O27" s="19">
        <f t="shared" si="12"/>
        <v>198.95798559999997</v>
      </c>
      <c r="P27" s="19">
        <f t="shared" si="12"/>
        <v>134.9356272</v>
      </c>
      <c r="Q27" s="5"/>
      <c r="R27" s="5"/>
    </row>
    <row r="28" spans="1:18" ht="15" customHeight="1">
      <c r="A28" s="5"/>
      <c r="B28" s="26" t="s">
        <v>46</v>
      </c>
      <c r="C28" s="17">
        <f>(C21*0.4)+C21</f>
        <v>59.68259733333334</v>
      </c>
      <c r="D28" s="17">
        <v>177.83</v>
      </c>
      <c r="E28" s="17">
        <v>75.29</v>
      </c>
      <c r="F28" s="17">
        <f aca="true" t="shared" si="13" ref="F28:P28">(F21*0.4)+F21</f>
        <v>159.31977600000005</v>
      </c>
      <c r="G28" s="17">
        <v>108.37</v>
      </c>
      <c r="H28" s="17">
        <v>75.61</v>
      </c>
      <c r="I28" s="17">
        <v>146.99</v>
      </c>
      <c r="J28" s="17">
        <f t="shared" si="13"/>
        <v>202.40569066666666</v>
      </c>
      <c r="K28" s="17">
        <v>146.99</v>
      </c>
      <c r="L28" s="17">
        <f t="shared" si="13"/>
        <v>181.66209600000002</v>
      </c>
      <c r="M28" s="17">
        <f t="shared" si="13"/>
        <v>90.99593066666665</v>
      </c>
      <c r="N28" s="17">
        <v>143.05</v>
      </c>
      <c r="O28" s="17">
        <f t="shared" si="13"/>
        <v>201.84143466666666</v>
      </c>
      <c r="P28" s="17">
        <f t="shared" si="13"/>
        <v>136.89121600000001</v>
      </c>
      <c r="Q28" s="5"/>
      <c r="R28" s="5"/>
    </row>
    <row r="29" spans="1:18" ht="15" customHeight="1">
      <c r="A29" s="5"/>
      <c r="B29" s="26" t="s">
        <v>40</v>
      </c>
      <c r="C29" s="17">
        <f>C28*0.2</f>
        <v>11.936519466666669</v>
      </c>
      <c r="D29" s="17">
        <f aca="true" t="shared" si="14" ref="D29:P29">D28*0.2</f>
        <v>35.566</v>
      </c>
      <c r="E29" s="17">
        <f t="shared" si="14"/>
        <v>15.058000000000002</v>
      </c>
      <c r="F29" s="17">
        <f t="shared" si="14"/>
        <v>31.86395520000001</v>
      </c>
      <c r="G29" s="17">
        <f t="shared" si="14"/>
        <v>21.674000000000003</v>
      </c>
      <c r="H29" s="17">
        <f t="shared" si="14"/>
        <v>15.122</v>
      </c>
      <c r="I29" s="17">
        <f t="shared" si="14"/>
        <v>29.398000000000003</v>
      </c>
      <c r="J29" s="17">
        <f t="shared" si="14"/>
        <v>40.48113813333333</v>
      </c>
      <c r="K29" s="17">
        <f t="shared" si="14"/>
        <v>29.398000000000003</v>
      </c>
      <c r="L29" s="17">
        <f t="shared" si="14"/>
        <v>36.332419200000004</v>
      </c>
      <c r="M29" s="17">
        <f t="shared" si="14"/>
        <v>18.19918613333333</v>
      </c>
      <c r="N29" s="17">
        <f t="shared" si="14"/>
        <v>28.610000000000003</v>
      </c>
      <c r="O29" s="17">
        <f t="shared" si="14"/>
        <v>40.36828693333334</v>
      </c>
      <c r="P29" s="17">
        <f t="shared" si="14"/>
        <v>27.378243200000004</v>
      </c>
      <c r="Q29" s="5"/>
      <c r="R29" s="5"/>
    </row>
    <row r="30" spans="1:18" ht="15" customHeight="1">
      <c r="A30" s="5"/>
      <c r="B30" s="27" t="s">
        <v>47</v>
      </c>
      <c r="C30" s="19">
        <f>C28+C29</f>
        <v>71.61911680000001</v>
      </c>
      <c r="D30" s="19">
        <f aca="true" t="shared" si="15" ref="D30:P30">D28+D29</f>
        <v>213.39600000000002</v>
      </c>
      <c r="E30" s="19">
        <f t="shared" si="15"/>
        <v>90.34800000000001</v>
      </c>
      <c r="F30" s="19">
        <f t="shared" si="15"/>
        <v>191.18373120000007</v>
      </c>
      <c r="G30" s="19">
        <f t="shared" si="15"/>
        <v>130.044</v>
      </c>
      <c r="H30" s="19">
        <f t="shared" si="15"/>
        <v>90.732</v>
      </c>
      <c r="I30" s="19">
        <f t="shared" si="15"/>
        <v>176.388</v>
      </c>
      <c r="J30" s="19">
        <f t="shared" si="15"/>
        <v>242.8868288</v>
      </c>
      <c r="K30" s="19">
        <f t="shared" si="15"/>
        <v>176.388</v>
      </c>
      <c r="L30" s="19">
        <f t="shared" si="15"/>
        <v>217.99451520000002</v>
      </c>
      <c r="M30" s="19">
        <f t="shared" si="15"/>
        <v>109.19511679999998</v>
      </c>
      <c r="N30" s="19">
        <f t="shared" si="15"/>
        <v>171.66000000000003</v>
      </c>
      <c r="O30" s="19">
        <f t="shared" si="15"/>
        <v>242.2097216</v>
      </c>
      <c r="P30" s="19">
        <f t="shared" si="15"/>
        <v>164.26945920000003</v>
      </c>
      <c r="Q30" s="5"/>
      <c r="R30" s="5"/>
    </row>
    <row r="31" spans="1:18" ht="16.5">
      <c r="A31" s="5"/>
      <c r="B31" s="6"/>
      <c r="C31" s="6"/>
      <c r="D31" s="1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4" s="5" customFormat="1" ht="16.5">
      <c r="B32" s="6"/>
      <c r="C32" s="6"/>
      <c r="D32" s="11"/>
    </row>
    <row r="33" spans="2:4" s="5" customFormat="1" ht="16.5">
      <c r="B33" s="12" t="s">
        <v>21</v>
      </c>
      <c r="C33" s="6"/>
      <c r="D33" s="11"/>
    </row>
    <row r="34" spans="2:4" ht="15.75">
      <c r="B34" s="13" t="s">
        <v>4</v>
      </c>
      <c r="D34" s="1"/>
    </row>
    <row r="35" spans="2:4" ht="15.75">
      <c r="B35" s="13" t="s">
        <v>1</v>
      </c>
      <c r="D35" s="1"/>
    </row>
    <row r="36" spans="2:4" ht="15.75">
      <c r="B36" s="13" t="s">
        <v>3</v>
      </c>
      <c r="D36" s="1"/>
    </row>
    <row r="37" spans="2:4" ht="15.75">
      <c r="B37" s="13" t="s">
        <v>15</v>
      </c>
      <c r="D37" s="1"/>
    </row>
    <row r="38" spans="2:4" ht="15.75">
      <c r="B38" s="13" t="s">
        <v>16</v>
      </c>
      <c r="D38" s="1"/>
    </row>
    <row r="39" spans="2:4" ht="15.75">
      <c r="B39" s="13" t="s">
        <v>9</v>
      </c>
      <c r="D39" s="1"/>
    </row>
    <row r="40" spans="2:4" ht="15.75">
      <c r="B40" s="13" t="s">
        <v>12</v>
      </c>
      <c r="D40" s="1"/>
    </row>
    <row r="41" ht="15">
      <c r="D41" s="1"/>
    </row>
    <row r="42" ht="15">
      <c r="D42" s="1"/>
    </row>
    <row r="43" spans="2:8" ht="37.5">
      <c r="B43" s="31" t="s">
        <v>49</v>
      </c>
      <c r="D43" s="1"/>
      <c r="H43" s="32" t="s">
        <v>50</v>
      </c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  <row r="91" ht="15">
      <c r="D91" s="1"/>
    </row>
    <row r="92" ht="15">
      <c r="D92" s="1"/>
    </row>
    <row r="93" ht="15">
      <c r="D93" s="1"/>
    </row>
    <row r="94" ht="15">
      <c r="D94" s="1"/>
    </row>
    <row r="95" ht="15">
      <c r="D95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Ludtchik</dc:creator>
  <cp:keywords/>
  <dc:description/>
  <cp:lastModifiedBy>Пользователь Windows</cp:lastModifiedBy>
  <cp:lastPrinted>2019-10-17T12:18:56Z</cp:lastPrinted>
  <dcterms:created xsi:type="dcterms:W3CDTF">2019-10-15T18:32:00Z</dcterms:created>
  <dcterms:modified xsi:type="dcterms:W3CDTF">2019-10-23T12:05:28Z</dcterms:modified>
  <cp:category/>
  <cp:version/>
  <cp:contentType/>
  <cp:contentStatus/>
</cp:coreProperties>
</file>